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560" activeTab="0"/>
  </bookViews>
  <sheets>
    <sheet name="CD ke toan" sheetId="1" r:id="rId1"/>
    <sheet name="KQ SXKD" sheetId="2" r:id="rId2"/>
    <sheet name="Chi tieu TC Co ban" sheetId="3" r:id="rId3"/>
  </sheets>
  <definedNames/>
  <calcPr fullCalcOnLoad="1"/>
</workbook>
</file>

<file path=xl/sharedStrings.xml><?xml version="1.0" encoding="utf-8"?>
<sst xmlns="http://schemas.openxmlformats.org/spreadsheetml/2006/main" count="113" uniqueCount="91">
  <si>
    <t>B¸o c¸o tµi chÝnh tãm t¾t</t>
  </si>
  <si>
    <t>( QuÝ IV n¨m 2005 )</t>
  </si>
  <si>
    <t>MÉu CBTT - 03</t>
  </si>
  <si>
    <t>I. B¶ng c©n ®èi kÕ to¸n</t>
  </si>
  <si>
    <t>STT</t>
  </si>
  <si>
    <t>Néi dung</t>
  </si>
  <si>
    <t>Sè d­ ®Çu kú</t>
  </si>
  <si>
    <t>Sè d­ cuèi kú</t>
  </si>
  <si>
    <t>I</t>
  </si>
  <si>
    <t xml:space="preserve">Tµi s¶n l­u ®éng vµ ®Çu t­ ng¾n h¹n </t>
  </si>
  <si>
    <t>II</t>
  </si>
  <si>
    <t>III</t>
  </si>
  <si>
    <t>IV</t>
  </si>
  <si>
    <t>V</t>
  </si>
  <si>
    <t>VI</t>
  </si>
  <si>
    <t>TiÒn mÆt</t>
  </si>
  <si>
    <t xml:space="preserve">C¸c kho¶n ®Çu t­ tµi chÝnh ng¾n h¹n </t>
  </si>
  <si>
    <t xml:space="preserve">C¸c kho¶n ph¶i thu </t>
  </si>
  <si>
    <t>Hµng tån kho</t>
  </si>
  <si>
    <t xml:space="preserve">Tµi s¶n l­u ®éng kh¸c </t>
  </si>
  <si>
    <t>Tµi s¶n cè ®Þnh vµ ®Çu t­ tµi chÝnh dµi h¹n</t>
  </si>
  <si>
    <t>Tµi s¶n cè ®Þnh</t>
  </si>
  <si>
    <t xml:space="preserve"> -</t>
  </si>
  <si>
    <t xml:space="preserve">Nguyªn gi¸ tµi s¶n cè ®Þnh h÷u h×nh </t>
  </si>
  <si>
    <t xml:space="preserve">Gi¸ trÞ hao mßn luü kÕ TSC§ h÷u h×nh </t>
  </si>
  <si>
    <t xml:space="preserve">Nguyªn gi¸ TSC§ v« h×nh </t>
  </si>
  <si>
    <t xml:space="preserve">Gi¸ trÞ hao mßn luü kÕ TSC§ v« h×nh </t>
  </si>
  <si>
    <t xml:space="preserve">C¸c kho¶n ®Çu t­ tµi chÝnh dµi h¹n </t>
  </si>
  <si>
    <t xml:space="preserve">Chi phÝ XDCB dë dang </t>
  </si>
  <si>
    <t xml:space="preserve">C¸c kho¶n ký quü ký c­îc dµi h¹n </t>
  </si>
  <si>
    <t xml:space="preserve">Chi phÝ tr¶ tr­íc dµi h¹n </t>
  </si>
  <si>
    <t xml:space="preserve">C¸c chi phÝ kh¸c </t>
  </si>
  <si>
    <t>Tæng tµi s¶n</t>
  </si>
  <si>
    <t xml:space="preserve">Nî ph¶i tr¶ </t>
  </si>
  <si>
    <t xml:space="preserve">Nî ng¾n h¹n </t>
  </si>
  <si>
    <t xml:space="preserve">Nî dµi h¹n </t>
  </si>
  <si>
    <t xml:space="preserve">Nî kh¸c </t>
  </si>
  <si>
    <t xml:space="preserve">Nguån vèn chñ së h÷u </t>
  </si>
  <si>
    <t xml:space="preserve">Nguån vèn vµ quü </t>
  </si>
  <si>
    <t xml:space="preserve">Nguån vèn kinh doanh </t>
  </si>
  <si>
    <t>Cæ phiÕu quü</t>
  </si>
  <si>
    <t>ThÆng d­ vèn</t>
  </si>
  <si>
    <t xml:space="preserve">C¸c quü </t>
  </si>
  <si>
    <t xml:space="preserve">Lîi nhuËn ch­a ph©n phèi </t>
  </si>
  <si>
    <t>Nguån kinh phÝ</t>
  </si>
  <si>
    <t>Tæng nguån vèn</t>
  </si>
  <si>
    <t xml:space="preserve">C«ng ty cæ phÇn bao b× xi m¨ng Bót S¬n </t>
  </si>
  <si>
    <t xml:space="preserve">II- A. kÕt qu¶ s¶n xuÊt kinh doanh </t>
  </si>
  <si>
    <t>ChØ tiªu</t>
  </si>
  <si>
    <t xml:space="preserve">Kú b¸o c¸o </t>
  </si>
  <si>
    <t>Luü kÕ</t>
  </si>
  <si>
    <t>Doanh thu b¸n hµng vµ dÞch vô</t>
  </si>
  <si>
    <t xml:space="preserve">C¸c kkho¶n gi¶m trõ </t>
  </si>
  <si>
    <t>Doanh thu thuÇn vÒ b¸n hµng vµ dÞch vô</t>
  </si>
  <si>
    <t>Gi¸ vèn hµng b¸n</t>
  </si>
  <si>
    <t xml:space="preserve">Lîi nhuËn gép vÒ b¸n hµng vµ dÞch vô </t>
  </si>
  <si>
    <t xml:space="preserve">Doanh thu tõ ho¹t ®éng ®Çu t­ tµi chÝnh </t>
  </si>
  <si>
    <t xml:space="preserve">Chi phÝ tõ ho¹t ®éng ®Çu t­ tµi chÝnh </t>
  </si>
  <si>
    <t xml:space="preserve">Chi phÝ b¸n hµng </t>
  </si>
  <si>
    <t>Chi phÝ qu¶n lý doanh nghiÖp</t>
  </si>
  <si>
    <t xml:space="preserve">Doanh thu kh¸c </t>
  </si>
  <si>
    <t xml:space="preserve">Chi phÝ kh¸c </t>
  </si>
  <si>
    <t xml:space="preserve">Lîi nhuËn kh¸c </t>
  </si>
  <si>
    <t>Lîi nhuËn tr­íc thuÕ</t>
  </si>
  <si>
    <t>ThuÕ thu nhËp ph¶i nép</t>
  </si>
  <si>
    <t>Lîi nhuËn sau thuÕ</t>
  </si>
  <si>
    <t>Thu nhËp trªn mçi cæ phiÕu</t>
  </si>
  <si>
    <t>Cæ tøc trªn mçi cæ phiÕu</t>
  </si>
  <si>
    <t>Gi¸m ®èc</t>
  </si>
  <si>
    <t>Ngµy 06 th¸ng 02 n¨m 2006</t>
  </si>
  <si>
    <t>C¸c chØ tiªu tµi chÝnh c¬ b¶n</t>
  </si>
  <si>
    <t>( N¨m 2005 )</t>
  </si>
  <si>
    <t>Kú tr­íc</t>
  </si>
  <si>
    <t>Kú b¸o c¸o</t>
  </si>
  <si>
    <t>C¬ cÊu tµi s¶n</t>
  </si>
  <si>
    <t>Tµi s¶n cè ®Þnh / tæng tµi s¶n</t>
  </si>
  <si>
    <t>Tµi s¶n l­u ®éng / tæng tµi s¶n</t>
  </si>
  <si>
    <t>C¬ cÊu nguån vèn</t>
  </si>
  <si>
    <t>Nî ph¶i tr¶ / Tæng nguån vèn</t>
  </si>
  <si>
    <t>Kh¶ n¨ng thanh to¸n</t>
  </si>
  <si>
    <t>Kh¶ n¨ng thanh to¸n nhanh</t>
  </si>
  <si>
    <t>Kh¶ n¨ng thanh to¸n hiÖn hµnh</t>
  </si>
  <si>
    <t>Tû suÊt lîi nhuËn</t>
  </si>
  <si>
    <t>Tû suÊt lîi nhuËn tr­íc thuÕ/Tæng tµi s¶n</t>
  </si>
  <si>
    <t xml:space="preserve">tû suÊt lîi nhuËn sau thuÕ / Doanh thu thuÇn </t>
  </si>
  <si>
    <t>Tû suÊt lîi nhuËn sau thuÕ / Nguån vèn chñ së h÷u</t>
  </si>
  <si>
    <t xml:space="preserve">§. vÞ tÝnh </t>
  </si>
  <si>
    <t>%</t>
  </si>
  <si>
    <t>LÇn</t>
  </si>
  <si>
    <t xml:space="preserve">         ( Ký , Hä tªn , ®ãng dÊu )</t>
  </si>
  <si>
    <t>Nguån vèn chñ së h÷u / Tæng nguån vèn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</si>
</sst>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8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b/>
      <sz val="11"/>
      <name val=".VnTimeH"/>
      <family val="2"/>
    </font>
    <font>
      <b/>
      <sz val="11"/>
      <name val=".VnTime"/>
      <family val="2"/>
    </font>
    <font>
      <sz val="11"/>
      <name val=".VnTim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3" fontId="6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3" fontId="0" fillId="0" borderId="2" xfId="0" applyNumberFormat="1" applyBorder="1" applyAlignment="1">
      <alignment horizontal="right"/>
    </xf>
    <xf numFmtId="4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E8" sqref="E8"/>
    </sheetView>
  </sheetViews>
  <sheetFormatPr defaultColWidth="8.796875" defaultRowHeight="15"/>
  <cols>
    <col min="1" max="1" width="6" style="0" customWidth="1"/>
    <col min="2" max="2" width="39.19921875" style="0" customWidth="1"/>
    <col min="3" max="3" width="17.19921875" style="0" customWidth="1"/>
    <col min="4" max="4" width="15.8984375" style="0" customWidth="1"/>
  </cols>
  <sheetData>
    <row r="1" spans="1:4" ht="23.25" customHeight="1">
      <c r="A1" t="s">
        <v>46</v>
      </c>
      <c r="D1" s="2" t="s">
        <v>2</v>
      </c>
    </row>
    <row r="2" spans="1:4" ht="31.5" customHeight="1">
      <c r="A2" s="32" t="s">
        <v>0</v>
      </c>
      <c r="B2" s="32"/>
      <c r="C2" s="32"/>
      <c r="D2" s="32"/>
    </row>
    <row r="3" spans="1:4" ht="18.75" customHeight="1">
      <c r="A3" s="33" t="s">
        <v>1</v>
      </c>
      <c r="B3" s="33"/>
      <c r="C3" s="33"/>
      <c r="D3" s="33"/>
    </row>
    <row r="5" spans="1:4" ht="27.75" customHeight="1">
      <c r="A5" s="34" t="s">
        <v>3</v>
      </c>
      <c r="B5" s="34"/>
      <c r="C5" s="34"/>
      <c r="D5" s="34"/>
    </row>
    <row r="7" spans="1:4" ht="15.75">
      <c r="A7" s="5" t="s">
        <v>4</v>
      </c>
      <c r="B7" s="5" t="s">
        <v>5</v>
      </c>
      <c r="C7" s="5" t="s">
        <v>6</v>
      </c>
      <c r="D7" s="5" t="s">
        <v>7</v>
      </c>
    </row>
    <row r="8" spans="1:4" ht="21" customHeight="1">
      <c r="A8" s="7" t="s">
        <v>8</v>
      </c>
      <c r="B8" s="6" t="s">
        <v>9</v>
      </c>
      <c r="C8" s="6">
        <f>SUM(C9:C13)</f>
        <v>33018399708</v>
      </c>
      <c r="D8" s="6">
        <f>SUM(D9:D13)</f>
        <v>32423289841</v>
      </c>
    </row>
    <row r="9" spans="1:4" ht="15">
      <c r="A9" s="8">
        <v>1</v>
      </c>
      <c r="B9" s="3" t="s">
        <v>15</v>
      </c>
      <c r="C9" s="3">
        <v>490476827</v>
      </c>
      <c r="D9" s="3">
        <v>4748091548</v>
      </c>
    </row>
    <row r="10" spans="1:4" ht="18" customHeight="1">
      <c r="A10" s="8">
        <v>2</v>
      </c>
      <c r="B10" s="3" t="s">
        <v>16</v>
      </c>
      <c r="C10" s="3"/>
      <c r="D10" s="3"/>
    </row>
    <row r="11" spans="1:4" ht="18" customHeight="1">
      <c r="A11" s="8">
        <v>3</v>
      </c>
      <c r="B11" s="3" t="s">
        <v>17</v>
      </c>
      <c r="C11" s="3">
        <v>14141287357</v>
      </c>
      <c r="D11" s="3">
        <v>9986809664</v>
      </c>
    </row>
    <row r="12" spans="1:4" ht="18" customHeight="1">
      <c r="A12" s="8">
        <v>4</v>
      </c>
      <c r="B12" s="3" t="s">
        <v>18</v>
      </c>
      <c r="C12" s="3">
        <v>18350695524</v>
      </c>
      <c r="D12" s="3">
        <v>17688388629</v>
      </c>
    </row>
    <row r="13" spans="1:4" ht="18" customHeight="1">
      <c r="A13" s="8">
        <v>5</v>
      </c>
      <c r="B13" s="3" t="s">
        <v>19</v>
      </c>
      <c r="C13" s="3">
        <v>35940000</v>
      </c>
      <c r="D13" s="3"/>
    </row>
    <row r="14" spans="1:4" ht="18" customHeight="1">
      <c r="A14" s="11" t="s">
        <v>10</v>
      </c>
      <c r="B14" s="11" t="s">
        <v>20</v>
      </c>
      <c r="C14" s="12">
        <f>C15+C20+C21+C22+C23</f>
        <v>27258018182</v>
      </c>
      <c r="D14" s="12">
        <f>D15+D20+D21+D22+D23</f>
        <v>26543495166</v>
      </c>
    </row>
    <row r="15" spans="1:4" ht="18" customHeight="1">
      <c r="A15" s="8">
        <v>1</v>
      </c>
      <c r="B15" s="3" t="s">
        <v>21</v>
      </c>
      <c r="C15" s="3">
        <f>SUM(C16:C19)</f>
        <v>26937457183</v>
      </c>
      <c r="D15" s="3">
        <f>SUM(D16:D19)</f>
        <v>26018277325</v>
      </c>
    </row>
    <row r="16" spans="1:4" ht="18" customHeight="1">
      <c r="A16" s="13" t="s">
        <v>22</v>
      </c>
      <c r="B16" s="14" t="s">
        <v>23</v>
      </c>
      <c r="C16" s="14">
        <v>60305120585</v>
      </c>
      <c r="D16" s="14">
        <v>60346599061</v>
      </c>
    </row>
    <row r="17" spans="1:4" ht="18" customHeight="1">
      <c r="A17" s="13" t="s">
        <v>22</v>
      </c>
      <c r="B17" s="14" t="s">
        <v>24</v>
      </c>
      <c r="C17" s="14">
        <v>-33378421214</v>
      </c>
      <c r="D17" s="14">
        <v>-34337884235</v>
      </c>
    </row>
    <row r="18" spans="1:4" ht="18" customHeight="1">
      <c r="A18" s="13" t="s">
        <v>22</v>
      </c>
      <c r="B18" s="14" t="s">
        <v>25</v>
      </c>
      <c r="C18" s="14">
        <v>22500000</v>
      </c>
      <c r="D18" s="14">
        <v>22500000</v>
      </c>
    </row>
    <row r="19" spans="1:4" ht="18" customHeight="1">
      <c r="A19" s="13" t="s">
        <v>22</v>
      </c>
      <c r="B19" s="14" t="s">
        <v>26</v>
      </c>
      <c r="C19" s="14">
        <v>-11742188</v>
      </c>
      <c r="D19" s="14">
        <v>-12937501</v>
      </c>
    </row>
    <row r="20" spans="1:4" ht="18" customHeight="1">
      <c r="A20" s="8">
        <v>2</v>
      </c>
      <c r="B20" s="15" t="s">
        <v>27</v>
      </c>
      <c r="C20" s="14"/>
      <c r="D20" s="14"/>
    </row>
    <row r="21" spans="1:4" ht="18" customHeight="1">
      <c r="A21" s="8">
        <v>3</v>
      </c>
      <c r="B21" s="3" t="s">
        <v>28</v>
      </c>
      <c r="C21" s="3"/>
      <c r="D21" s="3">
        <v>116713636</v>
      </c>
    </row>
    <row r="22" spans="1:4" ht="18" customHeight="1">
      <c r="A22" s="8">
        <v>4</v>
      </c>
      <c r="B22" s="3" t="s">
        <v>29</v>
      </c>
      <c r="C22" s="3"/>
      <c r="D22" s="3"/>
    </row>
    <row r="23" spans="1:4" ht="18" customHeight="1">
      <c r="A23" s="8">
        <v>5</v>
      </c>
      <c r="B23" s="3" t="s">
        <v>30</v>
      </c>
      <c r="C23" s="3">
        <v>320560999</v>
      </c>
      <c r="D23" s="3">
        <v>408504205</v>
      </c>
    </row>
    <row r="24" spans="1:4" ht="18" customHeight="1">
      <c r="A24" s="8">
        <v>6</v>
      </c>
      <c r="B24" s="3" t="s">
        <v>31</v>
      </c>
      <c r="C24" s="3"/>
      <c r="D24" s="3"/>
    </row>
    <row r="25" spans="1:4" ht="18" customHeight="1">
      <c r="A25" s="11" t="s">
        <v>11</v>
      </c>
      <c r="B25" s="16" t="s">
        <v>32</v>
      </c>
      <c r="C25" s="12">
        <f>C8+C14</f>
        <v>60276417890</v>
      </c>
      <c r="D25" s="12">
        <f>D8+D14</f>
        <v>58966785007</v>
      </c>
    </row>
    <row r="26" spans="1:4" ht="18" customHeight="1">
      <c r="A26" s="11" t="s">
        <v>12</v>
      </c>
      <c r="B26" s="11" t="s">
        <v>33</v>
      </c>
      <c r="C26" s="12">
        <f>SUM(C27:C29)</f>
        <v>25908246688</v>
      </c>
      <c r="D26" s="12">
        <f>SUM(D27:D29)</f>
        <v>25024955628</v>
      </c>
    </row>
    <row r="27" spans="1:4" ht="18" customHeight="1">
      <c r="A27" s="8">
        <v>1</v>
      </c>
      <c r="B27" s="3" t="s">
        <v>34</v>
      </c>
      <c r="C27" s="3">
        <v>25859696688</v>
      </c>
      <c r="D27" s="3">
        <v>24976955628</v>
      </c>
    </row>
    <row r="28" spans="1:4" ht="18" customHeight="1">
      <c r="A28" s="8">
        <v>2</v>
      </c>
      <c r="B28" s="3" t="s">
        <v>35</v>
      </c>
      <c r="C28" s="3">
        <v>48550000</v>
      </c>
      <c r="D28" s="3">
        <v>48000000</v>
      </c>
    </row>
    <row r="29" spans="1:4" ht="18" customHeight="1">
      <c r="A29" s="8">
        <v>3</v>
      </c>
      <c r="B29" s="3" t="s">
        <v>36</v>
      </c>
      <c r="C29" s="3"/>
      <c r="D29" s="3"/>
    </row>
    <row r="30" spans="1:5" ht="18" customHeight="1">
      <c r="A30" s="11" t="s">
        <v>13</v>
      </c>
      <c r="B30" s="11" t="s">
        <v>37</v>
      </c>
      <c r="C30" s="12">
        <f>C31+C37</f>
        <v>34368171202</v>
      </c>
      <c r="D30" s="12">
        <f>D31+D37</f>
        <v>33941829379</v>
      </c>
      <c r="E30" s="2"/>
    </row>
    <row r="31" spans="1:4" ht="18" customHeight="1">
      <c r="A31" s="9">
        <v>1</v>
      </c>
      <c r="B31" s="10" t="s">
        <v>38</v>
      </c>
      <c r="C31" s="10">
        <f>SUM(C32:C36)</f>
        <v>34368171202</v>
      </c>
      <c r="D31" s="10">
        <f>SUM(D32:D36)</f>
        <v>33941829379</v>
      </c>
    </row>
    <row r="32" spans="1:4" ht="18" customHeight="1">
      <c r="A32" s="13" t="s">
        <v>22</v>
      </c>
      <c r="B32" s="3" t="s">
        <v>39</v>
      </c>
      <c r="C32" s="3">
        <v>40642767939</v>
      </c>
      <c r="D32" s="3">
        <v>40726770268</v>
      </c>
    </row>
    <row r="33" spans="1:4" ht="18" customHeight="1">
      <c r="A33" s="13" t="s">
        <v>22</v>
      </c>
      <c r="B33" s="3" t="s">
        <v>40</v>
      </c>
      <c r="C33" s="3">
        <v>-9999919100</v>
      </c>
      <c r="D33" s="3">
        <v>-9999919100</v>
      </c>
    </row>
    <row r="34" spans="1:4" ht="18" customHeight="1">
      <c r="A34" s="13" t="s">
        <v>22</v>
      </c>
      <c r="B34" s="3" t="s">
        <v>41</v>
      </c>
      <c r="C34" s="3"/>
      <c r="D34" s="3"/>
    </row>
    <row r="35" spans="1:4" ht="18" customHeight="1">
      <c r="A35" s="13" t="s">
        <v>22</v>
      </c>
      <c r="B35" s="3" t="s">
        <v>42</v>
      </c>
      <c r="C35" s="3">
        <f>2056862391+1248300</f>
        <v>2058110691</v>
      </c>
      <c r="D35" s="3">
        <f>1972860062+1248300</f>
        <v>1974108362</v>
      </c>
    </row>
    <row r="36" spans="1:4" ht="18" customHeight="1">
      <c r="A36" s="13" t="s">
        <v>22</v>
      </c>
      <c r="B36" s="3" t="s">
        <v>43</v>
      </c>
      <c r="C36" s="3">
        <v>1667211672</v>
      </c>
      <c r="D36" s="3">
        <v>1240869849</v>
      </c>
    </row>
    <row r="37" spans="1:4" ht="18" customHeight="1">
      <c r="A37" s="8">
        <v>2</v>
      </c>
      <c r="B37" s="3" t="s">
        <v>44</v>
      </c>
      <c r="C37" s="3"/>
      <c r="D37" s="3"/>
    </row>
    <row r="38" spans="1:4" ht="18" customHeight="1">
      <c r="A38" s="19" t="s">
        <v>14</v>
      </c>
      <c r="B38" s="17" t="s">
        <v>45</v>
      </c>
      <c r="C38" s="18">
        <f>C26+C30</f>
        <v>60276417890</v>
      </c>
      <c r="D38" s="18">
        <f>D26+D30</f>
        <v>58966785007</v>
      </c>
    </row>
    <row r="39" ht="18" customHeight="1"/>
    <row r="40" ht="18" customHeight="1"/>
    <row r="41" ht="18" customHeight="1"/>
  </sheetData>
  <mergeCells count="3">
    <mergeCell ref="A2:D2"/>
    <mergeCell ref="A3:D3"/>
    <mergeCell ref="A5:D5"/>
  </mergeCells>
  <printOptions/>
  <pageMargins left="1.2" right="0.75" top="0.54" bottom="0.62" header="0.4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28" sqref="B28"/>
    </sheetView>
  </sheetViews>
  <sheetFormatPr defaultColWidth="8.796875" defaultRowHeight="15"/>
  <cols>
    <col min="1" max="1" width="6" style="0" customWidth="1"/>
    <col min="2" max="2" width="33.69921875" style="0" customWidth="1"/>
    <col min="3" max="3" width="14.69921875" style="0" customWidth="1"/>
    <col min="4" max="4" width="15.3984375" style="0" customWidth="1"/>
    <col min="5" max="7" width="12.3984375" style="0" bestFit="1" customWidth="1"/>
  </cols>
  <sheetData>
    <row r="1" spans="1:4" ht="29.25" customHeight="1">
      <c r="A1" s="32" t="s">
        <v>47</v>
      </c>
      <c r="B1" s="32"/>
      <c r="C1" s="32"/>
      <c r="D1" s="32"/>
    </row>
    <row r="3" spans="1:4" ht="19.5" customHeight="1">
      <c r="A3" s="20" t="s">
        <v>4</v>
      </c>
      <c r="B3" s="20" t="s">
        <v>48</v>
      </c>
      <c r="C3" s="20" t="s">
        <v>49</v>
      </c>
      <c r="D3" s="20" t="s">
        <v>50</v>
      </c>
    </row>
    <row r="4" spans="1:4" ht="19.5" customHeight="1">
      <c r="A4" s="3">
        <v>1</v>
      </c>
      <c r="B4" s="3" t="s">
        <v>51</v>
      </c>
      <c r="C4" s="3">
        <v>22546578045</v>
      </c>
      <c r="D4" s="3">
        <v>80345963184</v>
      </c>
    </row>
    <row r="5" spans="1:4" ht="19.5" customHeight="1">
      <c r="A5" s="3">
        <v>2</v>
      </c>
      <c r="B5" s="3" t="s">
        <v>52</v>
      </c>
      <c r="C5" s="3"/>
      <c r="D5" s="3"/>
    </row>
    <row r="6" spans="1:4" ht="19.5" customHeight="1">
      <c r="A6" s="3">
        <v>3</v>
      </c>
      <c r="B6" s="3" t="s">
        <v>53</v>
      </c>
      <c r="C6" s="3">
        <f>C4-C5</f>
        <v>22546578045</v>
      </c>
      <c r="D6" s="3">
        <f>D4-D5</f>
        <v>80345963184</v>
      </c>
    </row>
    <row r="7" spans="1:4" ht="19.5" customHeight="1">
      <c r="A7" s="3">
        <v>4</v>
      </c>
      <c r="B7" s="3" t="s">
        <v>54</v>
      </c>
      <c r="C7" s="3">
        <v>20094015341</v>
      </c>
      <c r="D7" s="3">
        <v>70734102808</v>
      </c>
    </row>
    <row r="8" spans="1:4" ht="19.5" customHeight="1">
      <c r="A8" s="3">
        <v>5</v>
      </c>
      <c r="B8" s="3" t="s">
        <v>55</v>
      </c>
      <c r="C8" s="3">
        <f>C6-C7</f>
        <v>2452562704</v>
      </c>
      <c r="D8" s="3">
        <f>D6-D7</f>
        <v>9611860376</v>
      </c>
    </row>
    <row r="9" spans="1:4" ht="19.5" customHeight="1">
      <c r="A9" s="3">
        <v>6</v>
      </c>
      <c r="B9" s="3" t="s">
        <v>56</v>
      </c>
      <c r="C9" s="3">
        <v>9950118</v>
      </c>
      <c r="D9" s="3">
        <v>144401004</v>
      </c>
    </row>
    <row r="10" spans="1:4" ht="19.5" customHeight="1">
      <c r="A10" s="3">
        <v>7</v>
      </c>
      <c r="B10" s="3" t="s">
        <v>57</v>
      </c>
      <c r="C10" s="3">
        <v>196060000</v>
      </c>
      <c r="D10" s="3">
        <v>244610000</v>
      </c>
    </row>
    <row r="11" spans="1:4" ht="19.5" customHeight="1">
      <c r="A11" s="3">
        <v>8</v>
      </c>
      <c r="B11" s="3" t="s">
        <v>58</v>
      </c>
      <c r="C11" s="3">
        <f>93924401+40039778</f>
        <v>133964179</v>
      </c>
      <c r="D11" s="3">
        <v>434444125</v>
      </c>
    </row>
    <row r="12" spans="1:4" ht="19.5" customHeight="1">
      <c r="A12" s="3">
        <v>9</v>
      </c>
      <c r="B12" s="3" t="s">
        <v>59</v>
      </c>
      <c r="C12" s="3">
        <v>616753977</v>
      </c>
      <c r="D12" s="3">
        <v>2110479116</v>
      </c>
    </row>
    <row r="13" spans="1:4" ht="19.5" customHeight="1">
      <c r="A13" s="3">
        <v>10</v>
      </c>
      <c r="B13" s="3" t="s">
        <v>60</v>
      </c>
      <c r="C13" s="3">
        <v>18267856</v>
      </c>
      <c r="D13" s="3">
        <v>236178005</v>
      </c>
    </row>
    <row r="14" spans="1:4" ht="19.5" customHeight="1">
      <c r="A14" s="3">
        <v>11</v>
      </c>
      <c r="B14" s="3" t="s">
        <v>61</v>
      </c>
      <c r="C14" s="3"/>
      <c r="D14" s="3">
        <v>60414632</v>
      </c>
    </row>
    <row r="15" spans="1:4" ht="19.5" customHeight="1">
      <c r="A15" s="3">
        <v>12</v>
      </c>
      <c r="B15" s="3" t="s">
        <v>62</v>
      </c>
      <c r="C15" s="3">
        <f>C13-C14</f>
        <v>18267856</v>
      </c>
      <c r="D15" s="3">
        <f>D13-D14</f>
        <v>175763373</v>
      </c>
    </row>
    <row r="16" spans="1:4" ht="19.5" customHeight="1">
      <c r="A16" s="3">
        <v>13</v>
      </c>
      <c r="B16" s="3" t="s">
        <v>63</v>
      </c>
      <c r="C16" s="3">
        <f>C8+C9-C10-C11-C12+C15</f>
        <v>1534002522</v>
      </c>
      <c r="D16" s="3">
        <f>D8+D9-D10-D11-D12+D15</f>
        <v>7142491512</v>
      </c>
    </row>
    <row r="17" spans="1:4" ht="19.5" customHeight="1">
      <c r="A17" s="3">
        <v>14</v>
      </c>
      <c r="B17" s="3" t="s">
        <v>64</v>
      </c>
      <c r="C17" s="3">
        <f>C16*14%</f>
        <v>214760353.08</v>
      </c>
      <c r="D17" s="3">
        <f>D16*14%+3228400</f>
        <v>1003177211.6800001</v>
      </c>
    </row>
    <row r="18" spans="1:4" ht="19.5" customHeight="1">
      <c r="A18" s="3">
        <v>15</v>
      </c>
      <c r="B18" s="3" t="s">
        <v>65</v>
      </c>
      <c r="C18" s="3">
        <f>C16-C17</f>
        <v>1319242168.92</v>
      </c>
      <c r="D18" s="3">
        <f>D16-D17</f>
        <v>6139314300.32</v>
      </c>
    </row>
    <row r="19" spans="1:4" ht="19.5" customHeight="1">
      <c r="A19" s="3">
        <v>16</v>
      </c>
      <c r="B19" s="3" t="s">
        <v>66</v>
      </c>
      <c r="C19" s="23">
        <f>C18/4000000</f>
        <v>329.81054223</v>
      </c>
      <c r="D19" s="23">
        <f>D18/4000000</f>
        <v>1534.8285750799998</v>
      </c>
    </row>
    <row r="20" spans="1:4" ht="19.5" customHeight="1">
      <c r="A20" s="4">
        <v>17</v>
      </c>
      <c r="B20" s="4" t="s">
        <v>67</v>
      </c>
      <c r="C20" s="24">
        <f>C18/3000000</f>
        <v>439.74738964000005</v>
      </c>
      <c r="D20" s="24">
        <f>D18/3000000</f>
        <v>2046.4381001066665</v>
      </c>
    </row>
    <row r="21" spans="3:6" ht="15">
      <c r="C21" s="1"/>
      <c r="D21" s="1"/>
      <c r="E21" s="1"/>
      <c r="F21" s="1"/>
    </row>
    <row r="22" spans="1:4" ht="15">
      <c r="A22" s="21"/>
      <c r="C22" s="33"/>
      <c r="D22" s="33"/>
    </row>
    <row r="23" spans="1:4" ht="15.75">
      <c r="A23" s="22"/>
      <c r="B23" s="25"/>
      <c r="C23" s="25"/>
      <c r="D23" s="2"/>
    </row>
  </sheetData>
  <mergeCells count="2">
    <mergeCell ref="A1:D1"/>
    <mergeCell ref="C22:D22"/>
  </mergeCells>
  <printOptions/>
  <pageMargins left="1.38" right="0.75" top="1.14" bottom="1" header="0.7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3" sqref="E13"/>
    </sheetView>
  </sheetViews>
  <sheetFormatPr defaultColWidth="8.796875" defaultRowHeight="15"/>
  <cols>
    <col min="1" max="1" width="3.8984375" style="0" customWidth="1"/>
    <col min="2" max="2" width="40.69921875" style="0" customWidth="1"/>
    <col min="3" max="3" width="8.8984375" style="0" customWidth="1"/>
    <col min="4" max="4" width="13.09765625" style="0" customWidth="1"/>
    <col min="5" max="5" width="14.8984375" style="0" customWidth="1"/>
  </cols>
  <sheetData>
    <row r="1" spans="1:5" ht="27.75" customHeight="1">
      <c r="A1" s="32" t="s">
        <v>70</v>
      </c>
      <c r="B1" s="32"/>
      <c r="C1" s="32"/>
      <c r="D1" s="32"/>
      <c r="E1" s="32"/>
    </row>
    <row r="2" spans="1:5" ht="18.75" customHeight="1">
      <c r="A2" s="33" t="s">
        <v>71</v>
      </c>
      <c r="B2" s="33"/>
      <c r="C2" s="33"/>
      <c r="D2" s="33"/>
      <c r="E2" s="33"/>
    </row>
    <row r="4" spans="1:5" ht="21.75" customHeight="1">
      <c r="A4" s="26" t="s">
        <v>4</v>
      </c>
      <c r="B4" s="26" t="s">
        <v>48</v>
      </c>
      <c r="C4" s="26" t="s">
        <v>86</v>
      </c>
      <c r="D4" s="26" t="s">
        <v>72</v>
      </c>
      <c r="E4" s="26" t="s">
        <v>73</v>
      </c>
    </row>
    <row r="5" spans="1:5" ht="29.25" customHeight="1">
      <c r="A5" s="20">
        <v>1</v>
      </c>
      <c r="B5" s="27" t="s">
        <v>74</v>
      </c>
      <c r="C5" s="20" t="s">
        <v>87</v>
      </c>
      <c r="D5" s="27"/>
      <c r="E5" s="27"/>
    </row>
    <row r="6" spans="1:5" ht="21.75" customHeight="1">
      <c r="A6" s="13" t="s">
        <v>22</v>
      </c>
      <c r="B6" s="3" t="s">
        <v>75</v>
      </c>
      <c r="C6" s="8"/>
      <c r="D6" s="23">
        <v>50.46</v>
      </c>
      <c r="E6" s="30">
        <f>26543495166/58966785007%</f>
        <v>45.014316386503005</v>
      </c>
    </row>
    <row r="7" spans="1:5" ht="21.75" customHeight="1">
      <c r="A7" s="13" t="s">
        <v>22</v>
      </c>
      <c r="B7" s="3" t="s">
        <v>76</v>
      </c>
      <c r="C7" s="8"/>
      <c r="D7" s="23">
        <v>49.54</v>
      </c>
      <c r="E7" s="30">
        <f>32423289841/58966785007%</f>
        <v>54.98568361349699</v>
      </c>
    </row>
    <row r="8" spans="1:5" ht="21.75" customHeight="1">
      <c r="A8" s="11">
        <v>2</v>
      </c>
      <c r="B8" s="12" t="s">
        <v>77</v>
      </c>
      <c r="C8" s="11" t="s">
        <v>87</v>
      </c>
      <c r="D8" s="29"/>
      <c r="E8" s="29"/>
    </row>
    <row r="9" spans="1:5" ht="21.75" customHeight="1">
      <c r="A9" s="13" t="s">
        <v>22</v>
      </c>
      <c r="B9" s="3" t="s">
        <v>78</v>
      </c>
      <c r="C9" s="8"/>
      <c r="D9" s="23">
        <v>26.6</v>
      </c>
      <c r="E9" s="30">
        <f>25024955628/58966785007%</f>
        <v>42.43907078371199</v>
      </c>
    </row>
    <row r="10" spans="1:5" ht="21.75" customHeight="1">
      <c r="A10" s="13" t="s">
        <v>22</v>
      </c>
      <c r="B10" s="3" t="s">
        <v>90</v>
      </c>
      <c r="C10" s="8"/>
      <c r="D10" s="23">
        <v>73.4</v>
      </c>
      <c r="E10" s="30">
        <f>33941829379/58966785007%</f>
        <v>57.560929216288</v>
      </c>
    </row>
    <row r="11" spans="1:5" ht="21.75" customHeight="1">
      <c r="A11" s="11">
        <v>3</v>
      </c>
      <c r="B11" s="12" t="s">
        <v>79</v>
      </c>
      <c r="C11" s="11" t="s">
        <v>88</v>
      </c>
      <c r="D11" s="29"/>
      <c r="E11" s="29"/>
    </row>
    <row r="12" spans="1:5" ht="21.75" customHeight="1">
      <c r="A12" s="13" t="s">
        <v>22</v>
      </c>
      <c r="B12" s="3" t="s">
        <v>80</v>
      </c>
      <c r="C12" s="8"/>
      <c r="D12" s="23">
        <v>0.31</v>
      </c>
      <c r="E12" s="30">
        <f>4748091548/25024955628</f>
        <v>0.18973426441114008</v>
      </c>
    </row>
    <row r="13" spans="1:5" ht="21.75" customHeight="1">
      <c r="A13" s="13" t="s">
        <v>22</v>
      </c>
      <c r="B13" s="3" t="s">
        <v>81</v>
      </c>
      <c r="C13" s="8"/>
      <c r="D13" s="23">
        <v>3.76</v>
      </c>
      <c r="E13" s="30">
        <f>58966785007/25024955628</f>
        <v>2.3563192632007333</v>
      </c>
    </row>
    <row r="14" spans="1:5" ht="21.75" customHeight="1">
      <c r="A14" s="11">
        <v>4</v>
      </c>
      <c r="B14" s="12" t="s">
        <v>82</v>
      </c>
      <c r="C14" s="11" t="s">
        <v>87</v>
      </c>
      <c r="D14" s="12"/>
      <c r="E14" s="12"/>
    </row>
    <row r="15" spans="1:5" ht="21.75" customHeight="1">
      <c r="A15" s="13" t="s">
        <v>22</v>
      </c>
      <c r="B15" s="3" t="s">
        <v>83</v>
      </c>
      <c r="C15" s="3"/>
      <c r="D15" s="23">
        <v>7</v>
      </c>
      <c r="E15" s="30">
        <f>7142491512/58966785007%</f>
        <v>12.112736875771857</v>
      </c>
    </row>
    <row r="16" spans="1:5" ht="21.75" customHeight="1">
      <c r="A16" s="13" t="s">
        <v>22</v>
      </c>
      <c r="B16" s="3" t="s">
        <v>84</v>
      </c>
      <c r="C16" s="3"/>
      <c r="D16" s="23">
        <v>6.23</v>
      </c>
      <c r="E16" s="30">
        <f>6139314300/80345963184%</f>
        <v>7.641098639816388</v>
      </c>
    </row>
    <row r="17" spans="1:5" ht="21.75" customHeight="1">
      <c r="A17" s="28" t="s">
        <v>22</v>
      </c>
      <c r="B17" s="4" t="s">
        <v>85</v>
      </c>
      <c r="C17" s="4"/>
      <c r="D17" s="24">
        <v>9.54</v>
      </c>
      <c r="E17" s="31">
        <f>6139314300/33941829379%</f>
        <v>18.08775311267821</v>
      </c>
    </row>
    <row r="18" ht="21.75" customHeight="1">
      <c r="D18" t="s">
        <v>69</v>
      </c>
    </row>
    <row r="19" spans="4:5" ht="21.75" customHeight="1">
      <c r="D19" s="35" t="s">
        <v>68</v>
      </c>
      <c r="E19" s="35"/>
    </row>
    <row r="20" ht="21.75" customHeight="1">
      <c r="D20" t="s">
        <v>89</v>
      </c>
    </row>
    <row r="21" ht="21.75" customHeight="1"/>
    <row r="22" ht="21.75" customHeight="1"/>
    <row r="23" ht="21.75" customHeight="1"/>
    <row r="24" ht="21.75" customHeight="1"/>
    <row r="25" ht="21.75" customHeight="1"/>
  </sheetData>
  <mergeCells count="3">
    <mergeCell ref="A1:E1"/>
    <mergeCell ref="A2:E2"/>
    <mergeCell ref="D19:E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193 Quang trung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Toan Computer</dc:creator>
  <cp:keywords/>
  <dc:description/>
  <cp:lastModifiedBy>Office</cp:lastModifiedBy>
  <cp:lastPrinted>2006-02-08T09:10:11Z</cp:lastPrinted>
  <dcterms:created xsi:type="dcterms:W3CDTF">2006-02-08T02:10:47Z</dcterms:created>
  <dcterms:modified xsi:type="dcterms:W3CDTF">2010-10-13T03:22:09Z</dcterms:modified>
  <cp:category/>
  <cp:version/>
  <cp:contentType/>
  <cp:contentStatus/>
</cp:coreProperties>
</file>